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Работа\ОТЧЕТЫ квртальные для МЭФ\2025\3 кв\"/>
    </mc:Choice>
  </mc:AlternateContent>
  <xr:revisionPtr revIDLastSave="0" documentId="13_ncr:1_{F11E5960-2388-4080-BCA7-9925F2FEC475}" xr6:coauthVersionLast="36" xr6:coauthVersionMax="36" xr10:uidLastSave="{00000000-0000-0000-0000-000000000000}"/>
  <bookViews>
    <workbookView xWindow="0" yWindow="60" windowWidth="23040" windowHeight="8760" activeTab="1" xr2:uid="{00000000-000D-0000-FFFF-FFFF00000000}"/>
  </bookViews>
  <sheets>
    <sheet name="Доходы" sheetId="3" r:id="rId1"/>
    <sheet name="Расходы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4" l="1"/>
  <c r="D42" i="4"/>
  <c r="F36" i="3" l="1"/>
  <c r="G36" i="3"/>
  <c r="H55" i="4"/>
  <c r="H53" i="4"/>
  <c r="H49" i="4"/>
  <c r="H44" i="4"/>
  <c r="H42" i="4"/>
  <c r="H39" i="4"/>
  <c r="H32" i="4"/>
  <c r="H29" i="4"/>
  <c r="H25" i="4"/>
  <c r="H19" i="4"/>
  <c r="H15" i="4"/>
  <c r="H13" i="4"/>
  <c r="H5" i="4"/>
  <c r="H4" i="4"/>
  <c r="H37" i="3"/>
  <c r="H32" i="3"/>
  <c r="H31" i="3" s="1"/>
  <c r="H22" i="3"/>
  <c r="H16" i="3"/>
  <c r="H13" i="3"/>
  <c r="H9" i="3"/>
  <c r="H7" i="3"/>
  <c r="H6" i="3" s="1"/>
  <c r="H5" i="3" s="1"/>
  <c r="H4" i="3" l="1"/>
  <c r="D39" i="4" l="1"/>
  <c r="C55" i="4"/>
  <c r="C53" i="4"/>
  <c r="C49" i="4"/>
  <c r="C44" i="4"/>
  <c r="C42" i="4"/>
  <c r="C39" i="4"/>
  <c r="C32" i="4"/>
  <c r="C29" i="4"/>
  <c r="C27" i="4"/>
  <c r="C25" i="4"/>
  <c r="C19" i="4"/>
  <c r="C15" i="4"/>
  <c r="C13" i="4"/>
  <c r="C5" i="4"/>
  <c r="C4" i="4" s="1"/>
  <c r="C22" i="3" l="1"/>
  <c r="C6" i="3"/>
  <c r="D22" i="3"/>
  <c r="D6" i="3"/>
  <c r="E22" i="3"/>
  <c r="D37" i="3"/>
  <c r="D32" i="3"/>
  <c r="D31" i="3" s="1"/>
  <c r="D16" i="3"/>
  <c r="D13" i="3"/>
  <c r="D9" i="3"/>
  <c r="D7" i="3"/>
  <c r="E37" i="3"/>
  <c r="E32" i="3"/>
  <c r="E31" i="3" s="1"/>
  <c r="E16" i="3"/>
  <c r="E13" i="3"/>
  <c r="E9" i="3"/>
  <c r="E7" i="3"/>
  <c r="G27" i="3"/>
  <c r="C13" i="3"/>
  <c r="C7" i="3"/>
  <c r="C9" i="3"/>
  <c r="C16" i="3"/>
  <c r="C32" i="3"/>
  <c r="C37" i="3"/>
  <c r="E6" i="3" l="1"/>
  <c r="E5" i="3" s="1"/>
  <c r="E4" i="3" s="1"/>
  <c r="D5" i="3"/>
  <c r="D4" i="3" s="1"/>
  <c r="C5" i="3"/>
  <c r="C4" i="3" s="1"/>
  <c r="C31" i="3"/>
  <c r="F31" i="4" l="1"/>
  <c r="I29" i="3" l="1"/>
  <c r="F21" i="4" l="1"/>
  <c r="I28" i="3" l="1"/>
  <c r="D5" i="4" l="1"/>
  <c r="G29" i="3"/>
  <c r="F29" i="3"/>
  <c r="G35" i="4" l="1"/>
  <c r="G34" i="4"/>
  <c r="F35" i="4"/>
  <c r="F34" i="4"/>
  <c r="F43" i="4"/>
  <c r="E55" i="4" l="1"/>
  <c r="D55" i="4"/>
  <c r="G54" i="4"/>
  <c r="F54" i="4"/>
  <c r="E53" i="4"/>
  <c r="I53" i="4" s="1"/>
  <c r="D53" i="4"/>
  <c r="G52" i="4"/>
  <c r="F52" i="4"/>
  <c r="G51" i="4"/>
  <c r="F51" i="4"/>
  <c r="G50" i="4"/>
  <c r="F50" i="4"/>
  <c r="E49" i="4"/>
  <c r="D49" i="4"/>
  <c r="G48" i="4"/>
  <c r="F48" i="4"/>
  <c r="G47" i="4"/>
  <c r="F47" i="4"/>
  <c r="G46" i="4"/>
  <c r="F46" i="4"/>
  <c r="G45" i="4"/>
  <c r="F45" i="4"/>
  <c r="E44" i="4"/>
  <c r="I44" i="4" s="1"/>
  <c r="D44" i="4"/>
  <c r="G43" i="4"/>
  <c r="G41" i="4"/>
  <c r="F41" i="4"/>
  <c r="G40" i="4"/>
  <c r="F40" i="4"/>
  <c r="E39" i="4"/>
  <c r="I39" i="4" s="1"/>
  <c r="G38" i="4"/>
  <c r="F38" i="4"/>
  <c r="G37" i="4"/>
  <c r="F37" i="4"/>
  <c r="E32" i="4"/>
  <c r="D32" i="4"/>
  <c r="G31" i="4"/>
  <c r="G30" i="4"/>
  <c r="F30" i="4"/>
  <c r="E29" i="4"/>
  <c r="D29" i="4"/>
  <c r="G28" i="4"/>
  <c r="F28" i="4"/>
  <c r="G27" i="4"/>
  <c r="F27" i="4"/>
  <c r="G26" i="4"/>
  <c r="F26" i="4"/>
  <c r="E25" i="4"/>
  <c r="I25" i="4" s="1"/>
  <c r="D25" i="4"/>
  <c r="G24" i="4"/>
  <c r="F24" i="4"/>
  <c r="G23" i="4"/>
  <c r="F23" i="4"/>
  <c r="G22" i="4"/>
  <c r="F22" i="4"/>
  <c r="G21" i="4"/>
  <c r="G20" i="4"/>
  <c r="F20" i="4"/>
  <c r="E19" i="4"/>
  <c r="I19" i="4" s="1"/>
  <c r="D19" i="4"/>
  <c r="G18" i="4"/>
  <c r="F18" i="4"/>
  <c r="G17" i="4"/>
  <c r="G16" i="4"/>
  <c r="F16" i="4"/>
  <c r="E15" i="4"/>
  <c r="I15" i="4" s="1"/>
  <c r="D15" i="4"/>
  <c r="G14" i="4"/>
  <c r="E13" i="4"/>
  <c r="D13" i="4"/>
  <c r="G12" i="4"/>
  <c r="F12" i="4"/>
  <c r="G11" i="4"/>
  <c r="G9" i="4"/>
  <c r="F9" i="4"/>
  <c r="G8" i="4"/>
  <c r="F8" i="4"/>
  <c r="G7" i="4"/>
  <c r="F7" i="4"/>
  <c r="G6" i="4"/>
  <c r="F6" i="4"/>
  <c r="E5" i="4"/>
  <c r="I5" i="4" l="1"/>
  <c r="E4" i="4"/>
  <c r="G13" i="4"/>
  <c r="F49" i="4"/>
  <c r="F29" i="4"/>
  <c r="I42" i="4"/>
  <c r="F42" i="4"/>
  <c r="F33" i="4"/>
  <c r="G33" i="4"/>
  <c r="F15" i="4"/>
  <c r="F39" i="4"/>
  <c r="D4" i="4"/>
  <c r="F25" i="4"/>
  <c r="F53" i="4"/>
  <c r="F44" i="4"/>
  <c r="F19" i="4"/>
  <c r="F5" i="4"/>
  <c r="G29" i="4"/>
  <c r="I29" i="4"/>
  <c r="G32" i="4"/>
  <c r="I32" i="4"/>
  <c r="G49" i="4"/>
  <c r="I49" i="4"/>
  <c r="G5" i="4"/>
  <c r="G15" i="4"/>
  <c r="G19" i="4"/>
  <c r="G25" i="4"/>
  <c r="F32" i="4"/>
  <c r="G39" i="4"/>
  <c r="G42" i="4"/>
  <c r="G44" i="4"/>
  <c r="G53" i="4"/>
  <c r="F4" i="4" l="1"/>
  <c r="G4" i="4"/>
  <c r="I4" i="4"/>
  <c r="G28" i="3"/>
  <c r="F28" i="3"/>
  <c r="I8" i="3" l="1"/>
  <c r="I10" i="3"/>
  <c r="I11" i="3"/>
  <c r="I12" i="3"/>
  <c r="I14" i="3"/>
  <c r="I15" i="3"/>
  <c r="I20" i="3"/>
  <c r="I23" i="3"/>
  <c r="I24" i="3"/>
  <c r="I25" i="3"/>
  <c r="I26" i="3"/>
  <c r="I35" i="3"/>
  <c r="I40" i="3"/>
  <c r="I41" i="3"/>
  <c r="I7" i="3" l="1"/>
  <c r="I22" i="3" l="1"/>
  <c r="G8" i="3" l="1"/>
  <c r="G10" i="3"/>
  <c r="G11" i="3"/>
  <c r="G12" i="3"/>
  <c r="G14" i="3"/>
  <c r="G15" i="3"/>
  <c r="G20" i="3"/>
  <c r="G23" i="3"/>
  <c r="G24" i="3"/>
  <c r="G25" i="3"/>
  <c r="G26" i="3"/>
  <c r="G34" i="3"/>
  <c r="G35" i="3"/>
  <c r="G22" i="3"/>
  <c r="G7" i="3" l="1"/>
  <c r="G9" i="3" l="1"/>
  <c r="I9" i="3"/>
  <c r="F14" i="3"/>
  <c r="F15" i="3"/>
  <c r="F16" i="3" l="1"/>
  <c r="I32" i="3" l="1"/>
  <c r="G32" i="3" l="1"/>
  <c r="F8" i="3"/>
  <c r="F9" i="3"/>
  <c r="F10" i="3"/>
  <c r="F11" i="3"/>
  <c r="F12" i="3"/>
  <c r="F20" i="3"/>
  <c r="F23" i="3"/>
  <c r="F24" i="3"/>
  <c r="F25" i="3"/>
  <c r="F26" i="3"/>
  <c r="F34" i="3"/>
  <c r="F35" i="3"/>
  <c r="I13" i="3"/>
  <c r="F32" i="3"/>
  <c r="F22" i="3"/>
  <c r="G13" i="3" l="1"/>
  <c r="F13" i="3"/>
  <c r="I6" i="3"/>
  <c r="G31" i="3" l="1"/>
  <c r="I31" i="3"/>
  <c r="F31" i="3"/>
  <c r="F6" i="3"/>
  <c r="I5" i="3"/>
  <c r="G6" i="3"/>
  <c r="F7" i="3"/>
  <c r="G5" i="3" l="1"/>
  <c r="G4" i="3" l="1"/>
  <c r="F5" i="3"/>
  <c r="F4" i="3" l="1"/>
  <c r="I4" i="3"/>
</calcChain>
</file>

<file path=xl/sharedStrings.xml><?xml version="1.0" encoding="utf-8"?>
<sst xmlns="http://schemas.openxmlformats.org/spreadsheetml/2006/main" count="200" uniqueCount="193">
  <si>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</si>
  <si>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</si>
  <si>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</si>
  <si>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</si>
  <si>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</si>
  <si>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</si>
  <si>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</si>
  <si>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</si>
  <si>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</si>
  <si>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</si>
  <si>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</si>
  <si>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</si>
  <si>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</si>
  <si>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</si>
  <si>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</si>
  <si>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</si>
  <si>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</si>
  <si>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</si>
  <si>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</si>
  <si>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</si>
  <si>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</si>
  <si>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</si>
  <si>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</si>
  <si>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</si>
  <si>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</si>
  <si>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</si>
  <si>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</si>
  <si>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</si>
  <si>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</si>
  <si>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</si>
  <si>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</si>
  <si>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</si>
  <si>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</si>
  <si>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</si>
  <si>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</si>
  <si>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</si>
  <si>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</si>
  <si>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</si>
  <si>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</si>
  <si>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</si>
  <si>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</si>
  <si>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</si>
  <si>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</si>
  <si>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</si>
  <si>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</si>
  <si>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</si>
  <si>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</si>
  <si>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</si>
  <si>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</si>
  <si>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</si>
  <si>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</si>
  <si>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</si>
  <si>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</si>
  <si>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</si>
  <si>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</si>
  <si>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</si>
  <si>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</si>
  <si>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</si>
  <si>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</si>
  <si>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</si>
  <si>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2 03 00000 00 0000 000</t>
  </si>
  <si>
    <t>БЕЗВОЗМЕЗДНЫЕ ПОСТУПЛЕНИЯ ОТ ГОСУДАРСТВЕННЫХ (МУНИЦИПАЛЬНЫХ) ОРГАНИЗАЦИЙ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</si>
  <si>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</si>
  <si>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</si>
  <si>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2 02 70000 00 0000 000</t>
  </si>
  <si>
    <t>ПРОЧИЕ БЕЗВОЗМЕЗДНЫЕ ПОСТУПЛЕНИЯ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</si>
  <si>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</si>
  <si>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</si>
  <si>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</si>
  <si>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</si>
  <si>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</si>
  <si>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</si>
  <si>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</si>
  <si>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</si>
  <si>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</si>
  <si>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</si>
  <si>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Код</t>
  </si>
  <si>
    <t>Наименование разделов, подразделов</t>
  </si>
  <si>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</si>
  <si>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</si>
  <si>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</si>
  <si>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</si>
  <si>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</si>
  <si>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</si>
  <si>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</si>
  <si>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</si>
  <si>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</si>
  <si>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</si>
  <si>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</si>
  <si>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</si>
  <si>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</si>
  <si>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</si>
  <si>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</si>
  <si>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</si>
  <si>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</si>
  <si>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</si>
  <si>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</si>
  <si>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</si>
  <si>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</si>
  <si>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</si>
  <si>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</si>
  <si>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</si>
  <si>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</si>
  <si>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</si>
  <si>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</si>
  <si>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</si>
  <si>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</si>
  <si>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</si>
  <si>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</si>
  <si>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</si>
  <si>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</si>
  <si>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</si>
  <si>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</si>
  <si>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</si>
  <si>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</si>
  <si>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</si>
  <si>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</si>
  <si>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</si>
  <si>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</si>
  <si>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</si>
  <si>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</si>
  <si>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</si>
  <si>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</si>
  <si>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</si>
  <si>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</si>
  <si>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</si>
  <si>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</si>
  <si>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</si>
  <si>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</si>
  <si>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</si>
  <si>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</si>
  <si>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</si>
  <si>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</si>
  <si>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</si>
  <si>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</si>
  <si>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</si>
  <si>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</si>
  <si>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</si>
  <si>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</si>
  <si>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</si>
  <si>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</si>
  <si>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</si>
  <si>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</si>
  <si>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</si>
  <si>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</si>
  <si>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</si>
  <si>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</si>
  <si>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</si>
  <si>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</si>
  <si>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</si>
  <si>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</si>
  <si>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</si>
  <si>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</si>
  <si>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</si>
  <si>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</si>
  <si>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</si>
  <si>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</si>
  <si>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</si>
  <si>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</si>
  <si>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</si>
  <si>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</si>
  <si>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</si>
  <si>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</si>
  <si>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</si>
  <si>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</si>
  <si>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</si>
  <si>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</si>
  <si>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</si>
  <si>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</si>
  <si>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</si>
  <si>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</si>
  <si>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</si>
  <si>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</si>
  <si>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</si>
  <si>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</si>
  <si>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</si>
  <si>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</si>
  <si>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</si>
  <si>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</si>
  <si>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</si>
  <si>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</si>
  <si>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</si>
  <si>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</si>
  <si>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0705</t>
  </si>
  <si>
    <t>Профессиональная подготовка, переподготовка и повышение квалификации</t>
  </si>
  <si>
    <t>Годовой план в соответствии с отчетом об исполнении бюджета городского округа Щёлково на 2025 год, тыс. руб.</t>
  </si>
  <si>
    <t>% исполнения годового плана в соответствии с отчетом об исполнении бюджета городского округа Щёлково на  2025 год</t>
  </si>
  <si>
    <t>Годовой план в соответствии с Решением Совета депутатов от 11.12.2024 № 48/9-14-НПА на 2025 год, тыс. руб.</t>
  </si>
  <si>
    <t>% исполнения годового плана в соответствии с Решением Совета депутатов от 11.12.2024 № 48/9-14-НПА на 2025 год</t>
  </si>
  <si>
    <t>Cведения об исполнении бюджета муниципального образования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01.10.2025)</t>
  </si>
  <si>
    <t>Фактически исполнено по состоянию на 01.10.2025, тыс. руб.</t>
  </si>
  <si>
    <t>Фактически исполнено по состоянию на 01.10.2024, тыс. руб.</t>
  </si>
  <si>
    <t>Аналитические данные о расходах бюджета городского округа Щёлково Московской области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01.10.2025)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</si>
</sst>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3" fontId="2" fillId="0" borderId="0" xfId="0" applyNumberFormat="1" applyFont="1"/>
    <xf numFmtId="49" fontId="8" fillId="0" borderId="2" xfId="0" applyNumberFormat="1" applyFont="1" applyFill="1" applyBorder="1" applyAlignment="1" applyProtection="1">
      <alignment horizontal="left" vertical="top" wrapText="1"/>
      <protection locked="0" hidden="1"/>
    </xf>
    <xf numFmtId="3" fontId="5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3" fontId="7" fillId="2" borderId="1" xfId="0" applyNumberFormat="1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10" fontId="6" fillId="0" borderId="1" xfId="0" applyNumberFormat="1" applyFont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1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10" fontId="12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10" fontId="11" fillId="2" borderId="1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0" fontId="1" fillId="0" borderId="0" xfId="0" applyFont="1" applyAlignment="1">
      <alignment horizontal="center" wrapText="1"/>
    </xf>
    <xf numFmtId="0" fontId="10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zoomScale="85" zoomScaleNormal="85" workbookViewId="0">
      <pane xSplit="2" ySplit="4" topLeftCell="C37" activePane="bottomRight" state="frozen"/>
      <selection pane="topRight" activeCell="C1" sqref="C1"/>
      <selection pane="bottomLeft" activeCell="A5" sqref="A5"/>
      <selection pane="bottomRight" activeCell="E42" sqref="E42"/>
    </sheetView>
  </sheetViews>
  <sheetFormatPr defaultColWidth="8.85546875" defaultRowHeight="18.75" x14ac:dyDescent="0.3"/>
  <cols>
    <col min="1" max="1" width="30.28515625" style="1" customWidth="1"/>
    <col min="2" max="2" width="100" style="1" customWidth="1"/>
    <col min="3" max="4" width="19.7109375" style="19" customWidth="1"/>
    <col min="5" max="5" width="19.28515625" style="12" customWidth="1"/>
    <col min="6" max="7" width="15.42578125" style="12" customWidth="1"/>
    <col min="8" max="8" width="17.7109375" style="12" customWidth="1"/>
    <col min="9" max="9" width="19.7109375" style="12" customWidth="1"/>
    <col min="10" max="16384" width="8.85546875" style="1"/>
  </cols>
  <sheetData>
    <row r="1" spans="1:9" ht="56.45" customHeight="1" x14ac:dyDescent="0.3">
      <c r="A1" s="38" t="s">
        <v>189</v>
      </c>
      <c r="B1" s="38"/>
      <c r="C1" s="38"/>
      <c r="D1" s="38"/>
      <c r="E1" s="38"/>
      <c r="F1" s="38"/>
      <c r="G1" s="38"/>
      <c r="H1" s="38"/>
      <c r="I1" s="38"/>
    </row>
    <row r="3" spans="1:9" ht="131.44999999999999" customHeight="1" x14ac:dyDescent="0.3">
      <c r="A3" s="2" t="s">
        <v>0</v>
      </c>
      <c r="B3" s="2" t="s">
        <v>1</v>
      </c>
      <c r="C3" s="21" t="s">
        <v>187</v>
      </c>
      <c r="D3" s="21" t="s">
        <v>185</v>
      </c>
      <c r="E3" s="21" t="s">
        <v>190</v>
      </c>
      <c r="F3" s="21" t="s">
        <v>188</v>
      </c>
      <c r="G3" s="21" t="s">
        <v>186</v>
      </c>
      <c r="H3" s="21" t="s">
        <v>191</v>
      </c>
      <c r="I3" s="21" t="s">
        <v>2</v>
      </c>
    </row>
    <row r="4" spans="1:9" x14ac:dyDescent="0.3">
      <c r="A4" s="2"/>
      <c r="B4" s="3" t="s">
        <v>3</v>
      </c>
      <c r="C4" s="14">
        <f t="shared" ref="C4:D4" si="0">C5+C31</f>
        <v>18327922</v>
      </c>
      <c r="D4" s="14">
        <f t="shared" si="0"/>
        <v>18535068</v>
      </c>
      <c r="E4" s="14">
        <f>E5+E31</f>
        <v>12168941</v>
      </c>
      <c r="F4" s="5">
        <f>E4/C4</f>
        <v>0.66395639396544792</v>
      </c>
      <c r="G4" s="5">
        <f>E4/D4</f>
        <v>0.65653608608287817</v>
      </c>
      <c r="H4" s="4">
        <f>H5+H31</f>
        <v>10278077</v>
      </c>
      <c r="I4" s="5">
        <f>E4/H4</f>
        <v>1.1839706007261863</v>
      </c>
    </row>
    <row r="5" spans="1:9" ht="23.45" customHeight="1" x14ac:dyDescent="0.3">
      <c r="A5" s="6" t="s">
        <v>4</v>
      </c>
      <c r="B5" s="3" t="s">
        <v>5</v>
      </c>
      <c r="C5" s="14">
        <f>C6+C22</f>
        <v>9973537</v>
      </c>
      <c r="D5" s="14">
        <f>D6+D22</f>
        <v>10473903</v>
      </c>
      <c r="E5" s="14">
        <f>E6+E22</f>
        <v>7634831</v>
      </c>
      <c r="F5" s="5">
        <f t="shared" ref="F5:F36" si="1">E5/C5</f>
        <v>0.76550886611239322</v>
      </c>
      <c r="G5" s="5">
        <f t="shared" ref="G5:G36" si="2">E5/D5</f>
        <v>0.72893848644578818</v>
      </c>
      <c r="H5" s="14">
        <f>H6+H22</f>
        <v>5395900</v>
      </c>
      <c r="I5" s="5">
        <f t="shared" ref="I5:I41" si="3">E5/H5</f>
        <v>1.4149318927333716</v>
      </c>
    </row>
    <row r="6" spans="1:9" x14ac:dyDescent="0.3">
      <c r="A6" s="6"/>
      <c r="B6" s="7" t="s">
        <v>6</v>
      </c>
      <c r="C6" s="15">
        <f>C7+C9+C11+C17+C20+C13+C21</f>
        <v>9086829</v>
      </c>
      <c r="D6" s="15">
        <f t="shared" ref="D6" si="4">D7+D9+D11+D17+D20+D13+D21</f>
        <v>9474651</v>
      </c>
      <c r="E6" s="15">
        <f>E7+E9+E11+E17+E20+E13+E21</f>
        <v>6802325</v>
      </c>
      <c r="F6" s="5">
        <f t="shared" si="1"/>
        <v>0.74859172545230024</v>
      </c>
      <c r="G6" s="5">
        <f t="shared" si="2"/>
        <v>0.7179499276543273</v>
      </c>
      <c r="H6" s="15">
        <f>H7+H9+H11+H13+H16+H20+H21</f>
        <v>4631726</v>
      </c>
      <c r="I6" s="5">
        <f t="shared" si="3"/>
        <v>1.4686371775877933</v>
      </c>
    </row>
    <row r="7" spans="1:9" x14ac:dyDescent="0.3">
      <c r="A7" s="6" t="s">
        <v>7</v>
      </c>
      <c r="B7" s="3" t="s">
        <v>8</v>
      </c>
      <c r="C7" s="14">
        <f>C8</f>
        <v>5856829</v>
      </c>
      <c r="D7" s="14">
        <f>D8</f>
        <v>6354441</v>
      </c>
      <c r="E7" s="14">
        <f>E8</f>
        <v>4862348</v>
      </c>
      <c r="F7" s="5">
        <f t="shared" si="1"/>
        <v>0.8302014622588435</v>
      </c>
      <c r="G7" s="5">
        <f t="shared" si="2"/>
        <v>0.76518894423600758</v>
      </c>
      <c r="H7" s="14">
        <f>H8</f>
        <v>2808938</v>
      </c>
      <c r="I7" s="5">
        <f t="shared" si="3"/>
        <v>1.7310271711230365</v>
      </c>
    </row>
    <row r="8" spans="1:9" x14ac:dyDescent="0.3">
      <c r="A8" s="2" t="s">
        <v>9</v>
      </c>
      <c r="B8" s="7" t="s">
        <v>10</v>
      </c>
      <c r="C8" s="15">
        <v>5856829</v>
      </c>
      <c r="D8" s="15">
        <v>6354441</v>
      </c>
      <c r="E8" s="15">
        <v>4862348</v>
      </c>
      <c r="F8" s="20">
        <f t="shared" si="1"/>
        <v>0.8302014622588435</v>
      </c>
      <c r="G8" s="5">
        <f t="shared" si="2"/>
        <v>0.76518894423600758</v>
      </c>
      <c r="H8" s="9">
        <v>2808938</v>
      </c>
      <c r="I8" s="5">
        <f t="shared" si="3"/>
        <v>1.7310271711230365</v>
      </c>
    </row>
    <row r="9" spans="1:9" ht="45.6" customHeight="1" x14ac:dyDescent="0.3">
      <c r="A9" s="6" t="s">
        <v>11</v>
      </c>
      <c r="B9" s="3" t="s">
        <v>12</v>
      </c>
      <c r="C9" s="4">
        <f>C10</f>
        <v>93536</v>
      </c>
      <c r="D9" s="4">
        <f>D10</f>
        <v>93536</v>
      </c>
      <c r="E9" s="4">
        <f>E10</f>
        <v>69109</v>
      </c>
      <c r="F9" s="5">
        <f t="shared" si="1"/>
        <v>0.73884921313718777</v>
      </c>
      <c r="G9" s="5">
        <f t="shared" si="2"/>
        <v>0.73884921313718777</v>
      </c>
      <c r="H9" s="4">
        <f>H10</f>
        <v>59887</v>
      </c>
      <c r="I9" s="5">
        <f t="shared" si="3"/>
        <v>1.1539900145273598</v>
      </c>
    </row>
    <row r="10" spans="1:9" ht="39.6" customHeight="1" x14ac:dyDescent="0.3">
      <c r="A10" s="2" t="s">
        <v>13</v>
      </c>
      <c r="B10" s="7" t="s">
        <v>14</v>
      </c>
      <c r="C10" s="15">
        <v>93536</v>
      </c>
      <c r="D10" s="15">
        <v>93536</v>
      </c>
      <c r="E10" s="15">
        <v>69109</v>
      </c>
      <c r="F10" s="20">
        <f t="shared" si="1"/>
        <v>0.73884921313718777</v>
      </c>
      <c r="G10" s="5">
        <f t="shared" si="2"/>
        <v>0.73884921313718777</v>
      </c>
      <c r="H10" s="8">
        <v>59887</v>
      </c>
      <c r="I10" s="5">
        <f t="shared" si="3"/>
        <v>1.1539900145273598</v>
      </c>
    </row>
    <row r="11" spans="1:9" x14ac:dyDescent="0.3">
      <c r="A11" s="6" t="s">
        <v>15</v>
      </c>
      <c r="B11" s="3" t="s">
        <v>16</v>
      </c>
      <c r="C11" s="14">
        <v>1775093</v>
      </c>
      <c r="D11" s="14">
        <v>1563908</v>
      </c>
      <c r="E11" s="14">
        <v>1120789</v>
      </c>
      <c r="F11" s="5">
        <f t="shared" si="1"/>
        <v>0.63139734087171773</v>
      </c>
      <c r="G11" s="5">
        <f t="shared" si="2"/>
        <v>0.71665916409405162</v>
      </c>
      <c r="H11" s="4">
        <v>1087406</v>
      </c>
      <c r="I11" s="5">
        <f t="shared" si="3"/>
        <v>1.0306996650744984</v>
      </c>
    </row>
    <row r="12" spans="1:9" ht="29.45" customHeight="1" x14ac:dyDescent="0.3">
      <c r="A12" s="2" t="s">
        <v>17</v>
      </c>
      <c r="B12" s="7" t="s">
        <v>18</v>
      </c>
      <c r="C12" s="15">
        <v>1571210</v>
      </c>
      <c r="D12" s="15">
        <v>1358421</v>
      </c>
      <c r="E12" s="15">
        <v>983791</v>
      </c>
      <c r="F12" s="20">
        <f t="shared" si="1"/>
        <v>0.6261359079944756</v>
      </c>
      <c r="G12" s="5">
        <f t="shared" si="2"/>
        <v>0.72421657203473744</v>
      </c>
      <c r="H12" s="9">
        <v>961098</v>
      </c>
      <c r="I12" s="5">
        <f t="shared" si="3"/>
        <v>1.0236115359723983</v>
      </c>
    </row>
    <row r="13" spans="1:9" x14ac:dyDescent="0.3">
      <c r="A13" s="6" t="s">
        <v>19</v>
      </c>
      <c r="B13" s="3" t="s">
        <v>20</v>
      </c>
      <c r="C13" s="14">
        <f>SUM(C14:C15)</f>
        <v>1279622</v>
      </c>
      <c r="D13" s="14">
        <f>SUM(D14:D15)</f>
        <v>1279622</v>
      </c>
      <c r="E13" s="14">
        <f>SUM(E14:E15)</f>
        <v>606048</v>
      </c>
      <c r="F13" s="20">
        <f t="shared" si="1"/>
        <v>0.47361486438964007</v>
      </c>
      <c r="G13" s="5">
        <f t="shared" si="2"/>
        <v>0.47361486438964007</v>
      </c>
      <c r="H13" s="4">
        <f t="shared" ref="H13" si="5">SUM(H14:H15)</f>
        <v>628930</v>
      </c>
      <c r="I13" s="5">
        <f t="shared" si="3"/>
        <v>0.96361757270284454</v>
      </c>
    </row>
    <row r="14" spans="1:9" x14ac:dyDescent="0.3">
      <c r="A14" s="2" t="s">
        <v>71</v>
      </c>
      <c r="B14" s="7" t="s">
        <v>70</v>
      </c>
      <c r="C14" s="15">
        <v>274911</v>
      </c>
      <c r="D14" s="15">
        <v>274911</v>
      </c>
      <c r="E14" s="15">
        <v>72636</v>
      </c>
      <c r="F14" s="20">
        <f t="shared" si="1"/>
        <v>0.26421641913200999</v>
      </c>
      <c r="G14" s="5">
        <f t="shared" si="2"/>
        <v>0.26421641913200999</v>
      </c>
      <c r="H14" s="9">
        <v>65532</v>
      </c>
      <c r="I14" s="5">
        <f t="shared" si="3"/>
        <v>1.1084050540194104</v>
      </c>
    </row>
    <row r="15" spans="1:9" x14ac:dyDescent="0.3">
      <c r="A15" s="2" t="s">
        <v>73</v>
      </c>
      <c r="B15" s="7" t="s">
        <v>72</v>
      </c>
      <c r="C15" s="15">
        <v>1004711</v>
      </c>
      <c r="D15" s="15">
        <v>1004711</v>
      </c>
      <c r="E15" s="15">
        <v>533412</v>
      </c>
      <c r="F15" s="20">
        <f t="shared" si="1"/>
        <v>0.53091087884973887</v>
      </c>
      <c r="G15" s="5">
        <f t="shared" si="2"/>
        <v>0.53091087884973887</v>
      </c>
      <c r="H15" s="8">
        <v>563398</v>
      </c>
      <c r="I15" s="5">
        <f t="shared" si="3"/>
        <v>0.94677652387832401</v>
      </c>
    </row>
    <row r="16" spans="1:9" ht="41.45" customHeight="1" x14ac:dyDescent="0.3">
      <c r="A16" s="6" t="s">
        <v>21</v>
      </c>
      <c r="B16" s="3" t="s">
        <v>22</v>
      </c>
      <c r="C16" s="14">
        <f>SUM(C17:C19)</f>
        <v>0</v>
      </c>
      <c r="D16" s="14">
        <f>SUM(D17:D19)</f>
        <v>0</v>
      </c>
      <c r="E16" s="14">
        <f>SUM(E17:E19)</f>
        <v>0</v>
      </c>
      <c r="F16" s="4">
        <f t="shared" ref="F16" si="6">SUM(F17:F19)</f>
        <v>0</v>
      </c>
      <c r="G16" s="5"/>
      <c r="H16" s="14">
        <f>SUM(H17:H19)</f>
        <v>0</v>
      </c>
      <c r="I16" s="5"/>
    </row>
    <row r="17" spans="1:9" x14ac:dyDescent="0.3">
      <c r="A17" s="2" t="s">
        <v>23</v>
      </c>
      <c r="B17" s="7" t="s">
        <v>24</v>
      </c>
      <c r="C17" s="15"/>
      <c r="D17" s="15"/>
      <c r="E17" s="14"/>
      <c r="F17" s="5"/>
      <c r="G17" s="5"/>
      <c r="H17" s="9"/>
      <c r="I17" s="5"/>
    </row>
    <row r="18" spans="1:9" ht="41.45" customHeight="1" x14ac:dyDescent="0.3">
      <c r="A18" s="2" t="s">
        <v>25</v>
      </c>
      <c r="B18" s="7" t="s">
        <v>26</v>
      </c>
      <c r="C18" s="15"/>
      <c r="D18" s="15"/>
      <c r="E18" s="15"/>
      <c r="F18" s="5"/>
      <c r="G18" s="5"/>
      <c r="H18" s="9"/>
      <c r="I18" s="5"/>
    </row>
    <row r="19" spans="1:9" ht="40.15" customHeight="1" x14ac:dyDescent="0.3">
      <c r="A19" s="2" t="s">
        <v>27</v>
      </c>
      <c r="B19" s="7" t="s">
        <v>28</v>
      </c>
      <c r="C19" s="17"/>
      <c r="D19" s="17"/>
      <c r="E19" s="15"/>
      <c r="F19" s="5"/>
      <c r="G19" s="5"/>
      <c r="H19" s="9"/>
      <c r="I19" s="5"/>
    </row>
    <row r="20" spans="1:9" x14ac:dyDescent="0.3">
      <c r="A20" s="6" t="s">
        <v>29</v>
      </c>
      <c r="B20" s="3" t="s">
        <v>30</v>
      </c>
      <c r="C20" s="14">
        <v>81749</v>
      </c>
      <c r="D20" s="14">
        <v>183144</v>
      </c>
      <c r="E20" s="14">
        <v>144030</v>
      </c>
      <c r="F20" s="5">
        <f t="shared" si="1"/>
        <v>1.7618564141457387</v>
      </c>
      <c r="G20" s="5">
        <f t="shared" si="2"/>
        <v>0.78643034988861227</v>
      </c>
      <c r="H20" s="10">
        <v>46565</v>
      </c>
      <c r="I20" s="5">
        <f t="shared" si="3"/>
        <v>3.0930956727155587</v>
      </c>
    </row>
    <row r="21" spans="1:9" ht="45.6" customHeight="1" x14ac:dyDescent="0.3">
      <c r="A21" s="6" t="s">
        <v>31</v>
      </c>
      <c r="B21" s="3" t="s">
        <v>32</v>
      </c>
      <c r="C21" s="14"/>
      <c r="D21" s="14"/>
      <c r="E21" s="14">
        <v>1</v>
      </c>
      <c r="F21" s="5"/>
      <c r="G21" s="5"/>
      <c r="H21" s="10"/>
      <c r="I21" s="5"/>
    </row>
    <row r="22" spans="1:9" x14ac:dyDescent="0.3">
      <c r="A22" s="2"/>
      <c r="B22" s="7" t="s">
        <v>33</v>
      </c>
      <c r="C22" s="15">
        <f>C23+C24+C25+C26+C27+C28+C29</f>
        <v>886708</v>
      </c>
      <c r="D22" s="15">
        <f t="shared" ref="D22" si="7">D23+D24+D25+D26+D27+D28+D29</f>
        <v>999252</v>
      </c>
      <c r="E22" s="15">
        <f>E23+E24+E25+E26+E27+E28+E29</f>
        <v>832506</v>
      </c>
      <c r="F22" s="20">
        <f t="shared" si="1"/>
        <v>0.93887277435187233</v>
      </c>
      <c r="G22" s="20">
        <f t="shared" si="2"/>
        <v>0.83312918062710906</v>
      </c>
      <c r="H22" s="15">
        <f>H23+H24+H25+H26+H27+H28+H29</f>
        <v>764174</v>
      </c>
      <c r="I22" s="5">
        <f t="shared" si="3"/>
        <v>1.0894194254188183</v>
      </c>
    </row>
    <row r="23" spans="1:9" ht="45.6" customHeight="1" x14ac:dyDescent="0.3">
      <c r="A23" s="6" t="s">
        <v>34</v>
      </c>
      <c r="B23" s="3" t="s">
        <v>35</v>
      </c>
      <c r="C23" s="14">
        <v>674274</v>
      </c>
      <c r="D23" s="14">
        <v>685791</v>
      </c>
      <c r="E23" s="14">
        <v>494121</v>
      </c>
      <c r="F23" s="5">
        <f t="shared" si="1"/>
        <v>0.73281929897934672</v>
      </c>
      <c r="G23" s="5">
        <f t="shared" si="2"/>
        <v>0.72051251766208657</v>
      </c>
      <c r="H23" s="10">
        <v>500235</v>
      </c>
      <c r="I23" s="5">
        <f t="shared" si="3"/>
        <v>0.9877777444601038</v>
      </c>
    </row>
    <row r="24" spans="1:9" ht="29.45" customHeight="1" x14ac:dyDescent="0.3">
      <c r="A24" s="6" t="s">
        <v>36</v>
      </c>
      <c r="B24" s="3" t="s">
        <v>37</v>
      </c>
      <c r="C24" s="14">
        <v>4432</v>
      </c>
      <c r="D24" s="14">
        <v>4432</v>
      </c>
      <c r="E24" s="14">
        <v>2277</v>
      </c>
      <c r="F24" s="5">
        <f t="shared" si="1"/>
        <v>0.51376353790613716</v>
      </c>
      <c r="G24" s="5">
        <f t="shared" si="2"/>
        <v>0.51376353790613716</v>
      </c>
      <c r="H24" s="10">
        <v>2157</v>
      </c>
      <c r="I24" s="5">
        <f t="shared" si="3"/>
        <v>1.0556328233657859</v>
      </c>
    </row>
    <row r="25" spans="1:9" ht="43.15" customHeight="1" x14ac:dyDescent="0.3">
      <c r="A25" s="6" t="s">
        <v>38</v>
      </c>
      <c r="B25" s="3" t="s">
        <v>39</v>
      </c>
      <c r="C25" s="14">
        <v>41500</v>
      </c>
      <c r="D25" s="14">
        <v>37000</v>
      </c>
      <c r="E25" s="14">
        <v>34674</v>
      </c>
      <c r="F25" s="5">
        <f t="shared" si="1"/>
        <v>0.83551807228915664</v>
      </c>
      <c r="G25" s="5">
        <f t="shared" si="2"/>
        <v>0.93713513513513513</v>
      </c>
      <c r="H25" s="10">
        <v>43331</v>
      </c>
      <c r="I25" s="5">
        <f t="shared" si="3"/>
        <v>0.800212319124876</v>
      </c>
    </row>
    <row r="26" spans="1:9" ht="42" customHeight="1" x14ac:dyDescent="0.3">
      <c r="A26" s="6" t="s">
        <v>40</v>
      </c>
      <c r="B26" s="3" t="s">
        <v>41</v>
      </c>
      <c r="C26" s="14">
        <v>147956</v>
      </c>
      <c r="D26" s="14">
        <v>214316</v>
      </c>
      <c r="E26" s="14">
        <v>242277</v>
      </c>
      <c r="F26" s="5">
        <f t="shared" si="1"/>
        <v>1.6374935791721863</v>
      </c>
      <c r="G26" s="5">
        <f t="shared" si="2"/>
        <v>1.1304662274398551</v>
      </c>
      <c r="H26" s="10">
        <v>179506</v>
      </c>
      <c r="I26" s="5">
        <f t="shared" si="3"/>
        <v>1.3496874756275556</v>
      </c>
    </row>
    <row r="27" spans="1:9" ht="27" customHeight="1" x14ac:dyDescent="0.3">
      <c r="A27" s="6" t="s">
        <v>42</v>
      </c>
      <c r="B27" s="3" t="s">
        <v>43</v>
      </c>
      <c r="C27" s="14"/>
      <c r="D27" s="14"/>
      <c r="E27" s="15"/>
      <c r="F27" s="5"/>
      <c r="G27" s="5" t="e">
        <f t="shared" si="2"/>
        <v>#DIV/0!</v>
      </c>
      <c r="H27" s="10"/>
      <c r="I27" s="5"/>
    </row>
    <row r="28" spans="1:9" ht="28.15" customHeight="1" x14ac:dyDescent="0.3">
      <c r="A28" s="6" t="s">
        <v>44</v>
      </c>
      <c r="B28" s="3" t="s">
        <v>45</v>
      </c>
      <c r="C28" s="14">
        <v>17896</v>
      </c>
      <c r="D28" s="14">
        <v>57063</v>
      </c>
      <c r="E28" s="14">
        <v>58554</v>
      </c>
      <c r="F28" s="5">
        <f t="shared" si="1"/>
        <v>3.2719043361645062</v>
      </c>
      <c r="G28" s="5">
        <f t="shared" si="2"/>
        <v>1.0261290152988802</v>
      </c>
      <c r="H28" s="10">
        <v>30332</v>
      </c>
      <c r="I28" s="5">
        <f t="shared" si="3"/>
        <v>1.9304365027034156</v>
      </c>
    </row>
    <row r="29" spans="1:9" x14ac:dyDescent="0.3">
      <c r="A29" s="6" t="s">
        <v>46</v>
      </c>
      <c r="B29" s="11" t="s">
        <v>47</v>
      </c>
      <c r="C29" s="18">
        <v>650</v>
      </c>
      <c r="D29" s="18">
        <v>650</v>
      </c>
      <c r="E29" s="14">
        <v>603</v>
      </c>
      <c r="F29" s="5">
        <f t="shared" si="1"/>
        <v>0.9276923076923077</v>
      </c>
      <c r="G29" s="5">
        <f t="shared" si="2"/>
        <v>0.9276923076923077</v>
      </c>
      <c r="H29" s="10">
        <v>8613</v>
      </c>
      <c r="I29" s="5">
        <f t="shared" si="3"/>
        <v>7.0010449320794144E-2</v>
      </c>
    </row>
    <row r="30" spans="1:9" ht="55.9" customHeight="1" x14ac:dyDescent="0.3">
      <c r="A30" s="6" t="s">
        <v>74</v>
      </c>
      <c r="B30" s="13" t="s">
        <v>75</v>
      </c>
      <c r="C30" s="18"/>
      <c r="D30" s="18"/>
      <c r="E30" s="14"/>
      <c r="F30" s="5"/>
      <c r="G30" s="5"/>
      <c r="H30" s="10"/>
      <c r="I30" s="5"/>
    </row>
    <row r="31" spans="1:9" x14ac:dyDescent="0.3">
      <c r="A31" s="6" t="s">
        <v>48</v>
      </c>
      <c r="B31" s="3" t="s">
        <v>49</v>
      </c>
      <c r="C31" s="18">
        <f>C32+C37+C39+C40+C41</f>
        <v>8354385</v>
      </c>
      <c r="D31" s="18">
        <f>D32+D37+D39+D40+D41</f>
        <v>8061165</v>
      </c>
      <c r="E31" s="18">
        <f>E32+E37+E39+E40+E41</f>
        <v>4534110</v>
      </c>
      <c r="F31" s="5">
        <f t="shared" si="1"/>
        <v>0.54272217524090638</v>
      </c>
      <c r="G31" s="5">
        <f t="shared" si="2"/>
        <v>0.56246336602711888</v>
      </c>
      <c r="H31" s="10">
        <f>H32+H37+H39+H40+H41</f>
        <v>4882177</v>
      </c>
      <c r="I31" s="5">
        <f t="shared" si="3"/>
        <v>0.92870659953541213</v>
      </c>
    </row>
    <row r="32" spans="1:9" ht="40.9" customHeight="1" x14ac:dyDescent="0.3">
      <c r="A32" s="6" t="s">
        <v>50</v>
      </c>
      <c r="B32" s="3" t="s">
        <v>51</v>
      </c>
      <c r="C32" s="18">
        <f>C33+C34+C35+C36</f>
        <v>8354385</v>
      </c>
      <c r="D32" s="18">
        <f>D33+D34+D35+D36</f>
        <v>8061165</v>
      </c>
      <c r="E32" s="18">
        <f>E33+E34+E35+E36</f>
        <v>4562903</v>
      </c>
      <c r="F32" s="5">
        <f t="shared" si="1"/>
        <v>0.54616862880990047</v>
      </c>
      <c r="G32" s="5">
        <f t="shared" si="2"/>
        <v>0.56603518225963612</v>
      </c>
      <c r="H32" s="10">
        <f t="shared" ref="H32" si="8">H33+H34+H35+H36</f>
        <v>4892484</v>
      </c>
      <c r="I32" s="5">
        <f t="shared" si="3"/>
        <v>0.93263524213875815</v>
      </c>
    </row>
    <row r="33" spans="1:9" ht="28.9" customHeight="1" x14ac:dyDescent="0.3">
      <c r="A33" s="2" t="s">
        <v>52</v>
      </c>
      <c r="B33" s="7" t="s">
        <v>53</v>
      </c>
      <c r="C33" s="16"/>
      <c r="D33" s="16"/>
      <c r="E33" s="15">
        <v>7240</v>
      </c>
      <c r="F33" s="20"/>
      <c r="G33" s="20"/>
      <c r="H33" s="9">
        <v>32106</v>
      </c>
      <c r="I33" s="5"/>
    </row>
    <row r="34" spans="1:9" ht="46.15" customHeight="1" x14ac:dyDescent="0.3">
      <c r="A34" s="2" t="s">
        <v>54</v>
      </c>
      <c r="B34" s="7" t="s">
        <v>55</v>
      </c>
      <c r="C34" s="16">
        <v>4280687</v>
      </c>
      <c r="D34" s="16">
        <v>3836045</v>
      </c>
      <c r="E34" s="15">
        <v>1537806</v>
      </c>
      <c r="F34" s="20">
        <f t="shared" si="1"/>
        <v>0.3592428037835983</v>
      </c>
      <c r="G34" s="20">
        <f t="shared" si="2"/>
        <v>0.40088320131802418</v>
      </c>
      <c r="H34" s="9">
        <v>1937324</v>
      </c>
      <c r="I34" s="5"/>
    </row>
    <row r="35" spans="1:9" ht="28.9" customHeight="1" x14ac:dyDescent="0.3">
      <c r="A35" s="2" t="s">
        <v>56</v>
      </c>
      <c r="B35" s="7" t="s">
        <v>57</v>
      </c>
      <c r="C35" s="16">
        <v>3612331</v>
      </c>
      <c r="D35" s="16">
        <v>3614339</v>
      </c>
      <c r="E35" s="15">
        <v>2751529</v>
      </c>
      <c r="F35" s="20">
        <f t="shared" si="1"/>
        <v>0.76170456140370302</v>
      </c>
      <c r="G35" s="20">
        <f t="shared" si="2"/>
        <v>0.76128138506100285</v>
      </c>
      <c r="H35" s="9">
        <v>2895573</v>
      </c>
      <c r="I35" s="5">
        <f t="shared" si="3"/>
        <v>0.95025371489511745</v>
      </c>
    </row>
    <row r="36" spans="1:9" x14ac:dyDescent="0.3">
      <c r="A36" s="2" t="s">
        <v>58</v>
      </c>
      <c r="B36" s="7" t="s">
        <v>59</v>
      </c>
      <c r="C36" s="16">
        <v>461367</v>
      </c>
      <c r="D36" s="16">
        <v>610781</v>
      </c>
      <c r="E36" s="15">
        <v>266328</v>
      </c>
      <c r="F36" s="20">
        <f t="shared" si="1"/>
        <v>0.57725845151473776</v>
      </c>
      <c r="G36" s="20">
        <f t="shared" si="2"/>
        <v>0.43604499812535097</v>
      </c>
      <c r="H36" s="9">
        <v>27481</v>
      </c>
      <c r="I36" s="5"/>
    </row>
    <row r="37" spans="1:9" ht="37.5" x14ac:dyDescent="0.3">
      <c r="A37" s="6" t="s">
        <v>60</v>
      </c>
      <c r="B37" s="3" t="s">
        <v>61</v>
      </c>
      <c r="C37" s="18">
        <f>C38</f>
        <v>0</v>
      </c>
      <c r="D37" s="18">
        <f>D38</f>
        <v>0</v>
      </c>
      <c r="E37" s="14">
        <f>SUM(E38:E39)</f>
        <v>0</v>
      </c>
      <c r="F37" s="5"/>
      <c r="G37" s="5"/>
      <c r="H37" s="10">
        <f t="shared" ref="H37" si="9">H38</f>
        <v>0</v>
      </c>
      <c r="I37" s="5"/>
    </row>
    <row r="38" spans="1:9" ht="79.900000000000006" customHeight="1" x14ac:dyDescent="0.3">
      <c r="A38" s="2" t="s">
        <v>62</v>
      </c>
      <c r="B38" s="7" t="s">
        <v>63</v>
      </c>
      <c r="C38" s="16"/>
      <c r="D38" s="16"/>
      <c r="E38" s="15"/>
      <c r="F38" s="5"/>
      <c r="G38" s="5"/>
      <c r="H38" s="9"/>
      <c r="I38" s="5"/>
    </row>
    <row r="39" spans="1:9" x14ac:dyDescent="0.3">
      <c r="A39" s="6" t="s">
        <v>64</v>
      </c>
      <c r="B39" s="3" t="s">
        <v>65</v>
      </c>
      <c r="C39" s="18"/>
      <c r="D39" s="18"/>
      <c r="E39" s="15"/>
      <c r="F39" s="5"/>
      <c r="G39" s="5"/>
      <c r="H39" s="10"/>
      <c r="I39" s="5"/>
    </row>
    <row r="40" spans="1:9" ht="102" customHeight="1" x14ac:dyDescent="0.3">
      <c r="A40" s="6" t="s">
        <v>66</v>
      </c>
      <c r="B40" s="3" t="s">
        <v>67</v>
      </c>
      <c r="C40" s="18"/>
      <c r="D40" s="18"/>
      <c r="E40" s="14">
        <v>8519</v>
      </c>
      <c r="F40" s="5"/>
      <c r="G40" s="5"/>
      <c r="H40" s="10">
        <v>10353</v>
      </c>
      <c r="I40" s="5">
        <f t="shared" si="3"/>
        <v>0.82285327924273155</v>
      </c>
    </row>
    <row r="41" spans="1:9" ht="57.6" customHeight="1" x14ac:dyDescent="0.3">
      <c r="A41" s="6" t="s">
        <v>68</v>
      </c>
      <c r="B41" s="3" t="s">
        <v>69</v>
      </c>
      <c r="C41" s="18"/>
      <c r="D41" s="18"/>
      <c r="E41" s="14">
        <v>-37312</v>
      </c>
      <c r="F41" s="5"/>
      <c r="G41" s="5"/>
      <c r="H41" s="10">
        <v>-20660</v>
      </c>
      <c r="I41" s="5">
        <f t="shared" si="3"/>
        <v>1.8060019361084221</v>
      </c>
    </row>
  </sheetData>
  <mergeCells count="1">
    <mergeCell ref="A1:I1"/>
  </mergeCells>
  <pageMargins left="0" right="0" top="0" bottom="0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7"/>
  <sheetViews>
    <sheetView tabSelected="1" topLeftCell="A28" workbookViewId="0">
      <selection activeCell="I12" sqref="I12"/>
    </sheetView>
  </sheetViews>
  <sheetFormatPr defaultColWidth="9.140625" defaultRowHeight="15" x14ac:dyDescent="0.25"/>
  <cols>
    <col min="1" max="1" width="6.7109375" style="22" customWidth="1"/>
    <col min="2" max="2" width="54.28515625" style="22" customWidth="1"/>
    <col min="3" max="3" width="18.5703125" style="37" customWidth="1"/>
    <col min="4" max="4" width="18.5703125" style="33" customWidth="1"/>
    <col min="5" max="5" width="19.140625" style="33" customWidth="1"/>
    <col min="6" max="7" width="12.5703125" style="33" customWidth="1"/>
    <col min="8" max="8" width="12.42578125" style="33" customWidth="1"/>
    <col min="9" max="9" width="12.7109375" style="33" customWidth="1"/>
    <col min="10" max="16384" width="9.140625" style="22"/>
  </cols>
  <sheetData>
    <row r="1" spans="1:9" ht="52.5" customHeight="1" x14ac:dyDescent="0.25">
      <c r="A1" s="39" t="s">
        <v>192</v>
      </c>
      <c r="B1" s="39"/>
      <c r="C1" s="39"/>
      <c r="D1" s="39"/>
      <c r="E1" s="39"/>
      <c r="F1" s="39"/>
      <c r="G1" s="39"/>
      <c r="H1" s="39"/>
      <c r="I1" s="39"/>
    </row>
    <row r="3" spans="1:9" ht="120" x14ac:dyDescent="0.25">
      <c r="A3" s="23" t="s">
        <v>76</v>
      </c>
      <c r="B3" s="23" t="s">
        <v>77</v>
      </c>
      <c r="C3" s="34" t="s">
        <v>187</v>
      </c>
      <c r="D3" s="21" t="s">
        <v>185</v>
      </c>
      <c r="E3" s="21" t="s">
        <v>190</v>
      </c>
      <c r="F3" s="21" t="s">
        <v>188</v>
      </c>
      <c r="G3" s="21" t="s">
        <v>186</v>
      </c>
      <c r="H3" s="21" t="s">
        <v>191</v>
      </c>
      <c r="I3" s="21" t="s">
        <v>2</v>
      </c>
    </row>
    <row r="4" spans="1:9" s="28" customFormat="1" x14ac:dyDescent="0.25">
      <c r="A4" s="24"/>
      <c r="B4" s="25" t="s">
        <v>78</v>
      </c>
      <c r="C4" s="35">
        <f>C5+C13+C15+C19+C25+C29+C32+C39+C42+C44+C49+C53+C55</f>
        <v>19167610.200000003</v>
      </c>
      <c r="D4" s="26">
        <f>D5+D13+D15+D19+D25+D29+D32+D39+D42+D44+D49+D53+D55</f>
        <v>19707873</v>
      </c>
      <c r="E4" s="26">
        <f>E5+E13+E15+E19+E25+E29+E32+E39+E42+E44+E49+E53+E55</f>
        <v>11019129</v>
      </c>
      <c r="F4" s="27">
        <f>E4/C4</f>
        <v>0.57488277803145216</v>
      </c>
      <c r="G4" s="27">
        <f>E4/D4</f>
        <v>0.55912319913975495</v>
      </c>
      <c r="H4" s="26">
        <f>H5+H13+H15+H19+H25+H29+H32+H39+H42+H44+H49+H53+H55</f>
        <v>10659706</v>
      </c>
      <c r="I4" s="27">
        <f>E4/H4</f>
        <v>1.0337179092931832</v>
      </c>
    </row>
    <row r="5" spans="1:9" s="28" customFormat="1" x14ac:dyDescent="0.25">
      <c r="A5" s="24" t="s">
        <v>79</v>
      </c>
      <c r="B5" s="25" t="s">
        <v>80</v>
      </c>
      <c r="C5" s="35">
        <f>SUM(C6:C12)</f>
        <v>1982907.1</v>
      </c>
      <c r="D5" s="26">
        <f>SUM(D6:D12)</f>
        <v>2388454</v>
      </c>
      <c r="E5" s="26">
        <f>SUM(E6:E12)</f>
        <v>1302827</v>
      </c>
      <c r="F5" s="27">
        <f t="shared" ref="F5:F47" si="0">E5/C5</f>
        <v>0.65702876347560601</v>
      </c>
      <c r="G5" s="27">
        <f t="shared" ref="G5:G47" si="1">E5/D5</f>
        <v>0.54546874254224698</v>
      </c>
      <c r="H5" s="26">
        <f>SUM(H6:H12)</f>
        <v>1217375</v>
      </c>
      <c r="I5" s="27">
        <f t="shared" ref="I5:I44" si="2">E5/H5</f>
        <v>1.0701936543792998</v>
      </c>
    </row>
    <row r="6" spans="1:9" ht="24" x14ac:dyDescent="0.25">
      <c r="A6" s="29" t="s">
        <v>81</v>
      </c>
      <c r="B6" s="30" t="s">
        <v>82</v>
      </c>
      <c r="C6" s="36">
        <v>6550.9</v>
      </c>
      <c r="D6" s="31">
        <v>11997</v>
      </c>
      <c r="E6" s="31">
        <v>8398</v>
      </c>
      <c r="F6" s="32">
        <f t="shared" si="0"/>
        <v>1.2819612572318309</v>
      </c>
      <c r="G6" s="32">
        <f t="shared" si="1"/>
        <v>0.70000833541718765</v>
      </c>
      <c r="H6" s="31">
        <v>3883</v>
      </c>
      <c r="I6" s="27"/>
    </row>
    <row r="7" spans="1:9" ht="36" x14ac:dyDescent="0.25">
      <c r="A7" s="29" t="s">
        <v>83</v>
      </c>
      <c r="B7" s="30" t="s">
        <v>84</v>
      </c>
      <c r="C7" s="36">
        <v>28819.3</v>
      </c>
      <c r="D7" s="31">
        <v>28819</v>
      </c>
      <c r="E7" s="31">
        <v>17633</v>
      </c>
      <c r="F7" s="32">
        <f t="shared" si="0"/>
        <v>0.61184692202794655</v>
      </c>
      <c r="G7" s="32">
        <f t="shared" si="1"/>
        <v>0.61185329123147925</v>
      </c>
      <c r="H7" s="31">
        <v>16647</v>
      </c>
      <c r="I7" s="27"/>
    </row>
    <row r="8" spans="1:9" ht="36" x14ac:dyDescent="0.25">
      <c r="A8" s="29" t="s">
        <v>85</v>
      </c>
      <c r="B8" s="30" t="s">
        <v>86</v>
      </c>
      <c r="C8" s="36">
        <v>509380.2</v>
      </c>
      <c r="D8" s="31">
        <v>620869</v>
      </c>
      <c r="E8" s="31">
        <v>407780</v>
      </c>
      <c r="F8" s="32">
        <f t="shared" si="0"/>
        <v>0.80054152085220431</v>
      </c>
      <c r="G8" s="32">
        <f t="shared" si="1"/>
        <v>0.65678911332342249</v>
      </c>
      <c r="H8" s="31">
        <v>355416</v>
      </c>
      <c r="I8" s="27"/>
    </row>
    <row r="9" spans="1:9" ht="24" x14ac:dyDescent="0.25">
      <c r="A9" s="29" t="s">
        <v>87</v>
      </c>
      <c r="B9" s="30" t="s">
        <v>88</v>
      </c>
      <c r="C9" s="36">
        <v>101314.7</v>
      </c>
      <c r="D9" s="31">
        <v>104600</v>
      </c>
      <c r="E9" s="31">
        <v>66427</v>
      </c>
      <c r="F9" s="32">
        <f t="shared" si="0"/>
        <v>0.65565016725114911</v>
      </c>
      <c r="G9" s="32">
        <f t="shared" si="1"/>
        <v>0.63505736137667301</v>
      </c>
      <c r="H9" s="31">
        <v>57646</v>
      </c>
      <c r="I9" s="27"/>
    </row>
    <row r="10" spans="1:9" x14ac:dyDescent="0.25">
      <c r="A10" s="29" t="s">
        <v>89</v>
      </c>
      <c r="B10" s="30" t="s">
        <v>90</v>
      </c>
      <c r="C10" s="36"/>
      <c r="D10" s="31"/>
      <c r="E10" s="31"/>
      <c r="F10" s="32"/>
      <c r="G10" s="32"/>
      <c r="H10" s="31">
        <v>28084</v>
      </c>
      <c r="I10" s="27"/>
    </row>
    <row r="11" spans="1:9" x14ac:dyDescent="0.25">
      <c r="A11" s="29" t="s">
        <v>91</v>
      </c>
      <c r="B11" s="30" t="s">
        <v>92</v>
      </c>
      <c r="C11" s="36">
        <v>1000</v>
      </c>
      <c r="D11" s="31">
        <v>1000</v>
      </c>
      <c r="E11" s="31"/>
      <c r="F11" s="32"/>
      <c r="G11" s="32">
        <f t="shared" si="1"/>
        <v>0</v>
      </c>
      <c r="H11" s="31"/>
      <c r="I11" s="27"/>
    </row>
    <row r="12" spans="1:9" x14ac:dyDescent="0.25">
      <c r="A12" s="29" t="s">
        <v>93</v>
      </c>
      <c r="B12" s="30" t="s">
        <v>94</v>
      </c>
      <c r="C12" s="36">
        <v>1335842</v>
      </c>
      <c r="D12" s="31">
        <v>1621169</v>
      </c>
      <c r="E12" s="31">
        <v>802589</v>
      </c>
      <c r="F12" s="32">
        <f t="shared" si="0"/>
        <v>0.60081132349484445</v>
      </c>
      <c r="G12" s="32">
        <f t="shared" si="1"/>
        <v>0.49506806508143197</v>
      </c>
      <c r="H12" s="31">
        <v>755699</v>
      </c>
      <c r="I12" s="27"/>
    </row>
    <row r="13" spans="1:9" s="28" customFormat="1" x14ac:dyDescent="0.25">
      <c r="A13" s="24" t="s">
        <v>95</v>
      </c>
      <c r="B13" s="25" t="s">
        <v>96</v>
      </c>
      <c r="C13" s="35">
        <f>SUM(C14:C14)</f>
        <v>74</v>
      </c>
      <c r="D13" s="26">
        <f>SUM(D14:D14)</f>
        <v>74</v>
      </c>
      <c r="E13" s="26">
        <f>SUM(E14:E14)</f>
        <v>0</v>
      </c>
      <c r="F13" s="27"/>
      <c r="G13" s="32">
        <f t="shared" si="1"/>
        <v>0</v>
      </c>
      <c r="H13" s="26">
        <f>SUM(H14:H14)</f>
        <v>0</v>
      </c>
      <c r="I13" s="27"/>
    </row>
    <row r="14" spans="1:9" x14ac:dyDescent="0.25">
      <c r="A14" s="29" t="s">
        <v>97</v>
      </c>
      <c r="B14" s="30" t="s">
        <v>98</v>
      </c>
      <c r="C14" s="36">
        <v>74</v>
      </c>
      <c r="D14" s="31">
        <v>74</v>
      </c>
      <c r="E14" s="31"/>
      <c r="F14" s="32"/>
      <c r="G14" s="32">
        <f t="shared" si="1"/>
        <v>0</v>
      </c>
      <c r="H14" s="31"/>
      <c r="I14" s="27"/>
    </row>
    <row r="15" spans="1:9" s="28" customFormat="1" ht="24" x14ac:dyDescent="0.25">
      <c r="A15" s="24" t="s">
        <v>99</v>
      </c>
      <c r="B15" s="25" t="s">
        <v>100</v>
      </c>
      <c r="C15" s="35">
        <f t="shared" ref="C15" si="3">SUM(C16:C18)</f>
        <v>189993.2</v>
      </c>
      <c r="D15" s="26">
        <f t="shared" ref="D15:E15" si="4">SUM(D16:D18)</f>
        <v>201174</v>
      </c>
      <c r="E15" s="26">
        <f t="shared" si="4"/>
        <v>121098</v>
      </c>
      <c r="F15" s="27">
        <f t="shared" si="0"/>
        <v>0.6373807062568555</v>
      </c>
      <c r="G15" s="27">
        <f t="shared" si="1"/>
        <v>0.60195651525545046</v>
      </c>
      <c r="H15" s="26">
        <f t="shared" ref="H15" si="5">SUM(H16:H18)</f>
        <v>104937</v>
      </c>
      <c r="I15" s="27">
        <f t="shared" si="2"/>
        <v>1.1540066897281225</v>
      </c>
    </row>
    <row r="16" spans="1:9" ht="24" x14ac:dyDescent="0.25">
      <c r="A16" s="29" t="s">
        <v>101</v>
      </c>
      <c r="B16" s="30" t="s">
        <v>102</v>
      </c>
      <c r="C16" s="36">
        <v>11300</v>
      </c>
      <c r="D16" s="31">
        <v>7300</v>
      </c>
      <c r="E16" s="31">
        <v>4394</v>
      </c>
      <c r="F16" s="32">
        <f t="shared" si="0"/>
        <v>0.38884955752212391</v>
      </c>
      <c r="G16" s="32">
        <f t="shared" si="1"/>
        <v>0.60191780821917806</v>
      </c>
      <c r="H16" s="31">
        <v>1013</v>
      </c>
      <c r="I16" s="27"/>
    </row>
    <row r="17" spans="1:9" x14ac:dyDescent="0.25">
      <c r="A17" s="29" t="s">
        <v>103</v>
      </c>
      <c r="B17" s="30" t="s">
        <v>104</v>
      </c>
      <c r="C17" s="36">
        <v>112304.2</v>
      </c>
      <c r="D17" s="31">
        <v>127485</v>
      </c>
      <c r="E17" s="31">
        <v>76747</v>
      </c>
      <c r="F17" s="32"/>
      <c r="G17" s="32">
        <f t="shared" si="1"/>
        <v>0.60200807938188805</v>
      </c>
      <c r="H17" s="31">
        <v>67458</v>
      </c>
      <c r="I17" s="27"/>
    </row>
    <row r="18" spans="1:9" ht="24" x14ac:dyDescent="0.25">
      <c r="A18" s="29" t="s">
        <v>105</v>
      </c>
      <c r="B18" s="30" t="s">
        <v>106</v>
      </c>
      <c r="C18" s="36">
        <v>66389</v>
      </c>
      <c r="D18" s="31">
        <v>66389</v>
      </c>
      <c r="E18" s="31">
        <v>39957</v>
      </c>
      <c r="F18" s="32">
        <f t="shared" si="0"/>
        <v>0.60186175420626908</v>
      </c>
      <c r="G18" s="32">
        <f t="shared" si="1"/>
        <v>0.60186175420626908</v>
      </c>
      <c r="H18" s="31">
        <v>36466</v>
      </c>
      <c r="I18" s="27"/>
    </row>
    <row r="19" spans="1:9" s="28" customFormat="1" x14ac:dyDescent="0.25">
      <c r="A19" s="24" t="s">
        <v>107</v>
      </c>
      <c r="B19" s="25" t="s">
        <v>108</v>
      </c>
      <c r="C19" s="35">
        <f>SUM(C20:C24)</f>
        <v>764129</v>
      </c>
      <c r="D19" s="26">
        <f>SUM(D20:D24)</f>
        <v>830079</v>
      </c>
      <c r="E19" s="26">
        <f>SUM(E20:E24)</f>
        <v>627345</v>
      </c>
      <c r="F19" s="27">
        <f t="shared" si="0"/>
        <v>0.82099357569206244</v>
      </c>
      <c r="G19" s="27">
        <f t="shared" si="1"/>
        <v>0.75576541509904482</v>
      </c>
      <c r="H19" s="26">
        <f>SUM(H20:H24)</f>
        <v>433122</v>
      </c>
      <c r="I19" s="27">
        <f t="shared" si="2"/>
        <v>1.4484256168008089</v>
      </c>
    </row>
    <row r="20" spans="1:9" x14ac:dyDescent="0.25">
      <c r="A20" s="29" t="s">
        <v>109</v>
      </c>
      <c r="B20" s="30" t="s">
        <v>110</v>
      </c>
      <c r="C20" s="36">
        <v>6510</v>
      </c>
      <c r="D20" s="31">
        <v>6510</v>
      </c>
      <c r="E20" s="31">
        <v>2600</v>
      </c>
      <c r="F20" s="32">
        <f t="shared" si="0"/>
        <v>0.39938556067588327</v>
      </c>
      <c r="G20" s="32">
        <f t="shared" si="1"/>
        <v>0.39938556067588327</v>
      </c>
      <c r="H20" s="31">
        <v>3529</v>
      </c>
      <c r="I20" s="27"/>
    </row>
    <row r="21" spans="1:9" x14ac:dyDescent="0.25">
      <c r="A21" s="29" t="s">
        <v>111</v>
      </c>
      <c r="B21" s="30" t="s">
        <v>112</v>
      </c>
      <c r="C21" s="36">
        <v>3859.8</v>
      </c>
      <c r="D21" s="31">
        <v>2940</v>
      </c>
      <c r="E21" s="31">
        <v>1292</v>
      </c>
      <c r="F21" s="32">
        <f t="shared" si="0"/>
        <v>0.33473236955282654</v>
      </c>
      <c r="G21" s="32">
        <f t="shared" si="1"/>
        <v>0.43945578231292515</v>
      </c>
      <c r="H21" s="31">
        <v>2963</v>
      </c>
      <c r="I21" s="27"/>
    </row>
    <row r="22" spans="1:9" x14ac:dyDescent="0.25">
      <c r="A22" s="29" t="s">
        <v>113</v>
      </c>
      <c r="B22" s="30" t="s">
        <v>114</v>
      </c>
      <c r="C22" s="36">
        <v>5000</v>
      </c>
      <c r="D22" s="31">
        <v>3907</v>
      </c>
      <c r="E22" s="31">
        <v>2405</v>
      </c>
      <c r="F22" s="32">
        <f>E22/C22</f>
        <v>0.48099999999999998</v>
      </c>
      <c r="G22" s="32">
        <f t="shared" si="1"/>
        <v>0.61556181213207062</v>
      </c>
      <c r="H22" s="31">
        <v>3375</v>
      </c>
      <c r="I22" s="27"/>
    </row>
    <row r="23" spans="1:9" x14ac:dyDescent="0.25">
      <c r="A23" s="29" t="s">
        <v>115</v>
      </c>
      <c r="B23" s="30" t="s">
        <v>116</v>
      </c>
      <c r="C23" s="36">
        <v>725734</v>
      </c>
      <c r="D23" s="31">
        <v>792134</v>
      </c>
      <c r="E23" s="31">
        <v>604948</v>
      </c>
      <c r="F23" s="32">
        <f t="shared" si="0"/>
        <v>0.83356711963336427</v>
      </c>
      <c r="G23" s="32">
        <f t="shared" si="1"/>
        <v>0.76369402146606513</v>
      </c>
      <c r="H23" s="31">
        <v>389772</v>
      </c>
      <c r="I23" s="27"/>
    </row>
    <row r="24" spans="1:9" x14ac:dyDescent="0.25">
      <c r="A24" s="29" t="s">
        <v>117</v>
      </c>
      <c r="B24" s="30" t="s">
        <v>118</v>
      </c>
      <c r="C24" s="36">
        <v>23025.200000000001</v>
      </c>
      <c r="D24" s="31">
        <v>24588</v>
      </c>
      <c r="E24" s="31">
        <v>16100</v>
      </c>
      <c r="F24" s="32">
        <f t="shared" si="0"/>
        <v>0.69923388287615307</v>
      </c>
      <c r="G24" s="32">
        <f t="shared" si="1"/>
        <v>0.65479095493736783</v>
      </c>
      <c r="H24" s="31">
        <v>33483</v>
      </c>
      <c r="I24" s="27"/>
    </row>
    <row r="25" spans="1:9" s="28" customFormat="1" x14ac:dyDescent="0.25">
      <c r="A25" s="24" t="s">
        <v>119</v>
      </c>
      <c r="B25" s="25" t="s">
        <v>120</v>
      </c>
      <c r="C25" s="35">
        <f>SUM(C26:C28)</f>
        <v>7011034.4000000004</v>
      </c>
      <c r="D25" s="26">
        <f>SUM(D26:D28)</f>
        <v>6821768</v>
      </c>
      <c r="E25" s="26">
        <f>SUM(E26:E28)</f>
        <v>2682130</v>
      </c>
      <c r="F25" s="27">
        <f t="shared" si="0"/>
        <v>0.38255838539317394</v>
      </c>
      <c r="G25" s="27">
        <f t="shared" si="1"/>
        <v>0.39317226853800952</v>
      </c>
      <c r="H25" s="26">
        <f>SUM(H26:H28)</f>
        <v>1667614</v>
      </c>
      <c r="I25" s="27">
        <f t="shared" si="2"/>
        <v>1.6083638060126624</v>
      </c>
    </row>
    <row r="26" spans="1:9" x14ac:dyDescent="0.25">
      <c r="A26" s="29" t="s">
        <v>121</v>
      </c>
      <c r="B26" s="30" t="s">
        <v>122</v>
      </c>
      <c r="C26" s="36">
        <v>1926998.8</v>
      </c>
      <c r="D26" s="31">
        <v>1766540</v>
      </c>
      <c r="E26" s="31">
        <v>603529</v>
      </c>
      <c r="F26" s="32">
        <f t="shared" si="0"/>
        <v>0.31319635487058944</v>
      </c>
      <c r="G26" s="32">
        <f t="shared" si="1"/>
        <v>0.34164468395847247</v>
      </c>
      <c r="H26" s="31">
        <v>173113</v>
      </c>
      <c r="I26" s="27"/>
    </row>
    <row r="27" spans="1:9" x14ac:dyDescent="0.25">
      <c r="A27" s="29" t="s">
        <v>123</v>
      </c>
      <c r="B27" s="30" t="s">
        <v>124</v>
      </c>
      <c r="C27" s="36">
        <f>1806758.7-119000.9</f>
        <v>1687757.8</v>
      </c>
      <c r="D27" s="31">
        <v>1889572</v>
      </c>
      <c r="E27" s="31">
        <v>308627</v>
      </c>
      <c r="F27" s="32">
        <f t="shared" si="0"/>
        <v>0.18286213815750102</v>
      </c>
      <c r="G27" s="32">
        <f t="shared" si="1"/>
        <v>0.16333169627831065</v>
      </c>
      <c r="H27" s="31">
        <v>205120</v>
      </c>
      <c r="I27" s="27"/>
    </row>
    <row r="28" spans="1:9" x14ac:dyDescent="0.25">
      <c r="A28" s="29" t="s">
        <v>125</v>
      </c>
      <c r="B28" s="30" t="s">
        <v>126</v>
      </c>
      <c r="C28" s="36">
        <v>3396277.8</v>
      </c>
      <c r="D28" s="31">
        <v>3165656</v>
      </c>
      <c r="E28" s="31">
        <v>1769974</v>
      </c>
      <c r="F28" s="32">
        <f t="shared" si="0"/>
        <v>0.52115112609457337</v>
      </c>
      <c r="G28" s="32">
        <f t="shared" si="1"/>
        <v>0.55911760469236071</v>
      </c>
      <c r="H28" s="31">
        <v>1289381</v>
      </c>
      <c r="I28" s="27"/>
    </row>
    <row r="29" spans="1:9" s="28" customFormat="1" x14ac:dyDescent="0.25">
      <c r="A29" s="24" t="s">
        <v>127</v>
      </c>
      <c r="B29" s="25" t="s">
        <v>128</v>
      </c>
      <c r="C29" s="35">
        <f>SUM(C30:C31)</f>
        <v>36436.699999999997</v>
      </c>
      <c r="D29" s="26">
        <f>SUM(D30:D31)</f>
        <v>37356</v>
      </c>
      <c r="E29" s="26">
        <f>SUM(E30:E31)</f>
        <v>31330</v>
      </c>
      <c r="F29" s="32">
        <f t="shared" si="0"/>
        <v>0.85984735170857962</v>
      </c>
      <c r="G29" s="27">
        <f t="shared" si="1"/>
        <v>0.83868722561302067</v>
      </c>
      <c r="H29" s="26">
        <f>SUM(H30:H31)</f>
        <v>16295</v>
      </c>
      <c r="I29" s="27">
        <f t="shared" si="2"/>
        <v>1.9226756673826326</v>
      </c>
    </row>
    <row r="30" spans="1:9" x14ac:dyDescent="0.25">
      <c r="A30" s="29" t="s">
        <v>129</v>
      </c>
      <c r="B30" s="30" t="s">
        <v>130</v>
      </c>
      <c r="C30" s="36">
        <v>1000</v>
      </c>
      <c r="D30" s="31">
        <v>1859</v>
      </c>
      <c r="E30" s="31">
        <v>1843</v>
      </c>
      <c r="F30" s="32">
        <f t="shared" si="0"/>
        <v>1.843</v>
      </c>
      <c r="G30" s="32">
        <f t="shared" si="1"/>
        <v>0.99139322216245296</v>
      </c>
      <c r="H30" s="31">
        <v>1562</v>
      </c>
      <c r="I30" s="27"/>
    </row>
    <row r="31" spans="1:9" x14ac:dyDescent="0.25">
      <c r="A31" s="29" t="s">
        <v>131</v>
      </c>
      <c r="B31" s="30" t="s">
        <v>132</v>
      </c>
      <c r="C31" s="36">
        <v>35436.699999999997</v>
      </c>
      <c r="D31" s="31">
        <v>35497</v>
      </c>
      <c r="E31" s="31">
        <v>29487</v>
      </c>
      <c r="F31" s="32">
        <f t="shared" si="0"/>
        <v>0.83210344078314302</v>
      </c>
      <c r="G31" s="32">
        <f t="shared" si="1"/>
        <v>0.83068991745781329</v>
      </c>
      <c r="H31" s="31">
        <v>14733</v>
      </c>
      <c r="I31" s="27"/>
    </row>
    <row r="32" spans="1:9" s="28" customFormat="1" x14ac:dyDescent="0.25">
      <c r="A32" s="24" t="s">
        <v>133</v>
      </c>
      <c r="B32" s="25" t="s">
        <v>134</v>
      </c>
      <c r="C32" s="35">
        <f>SUM(C33:C38)</f>
        <v>6589739.3000000007</v>
      </c>
      <c r="D32" s="26">
        <f>SUM(D33:D38)</f>
        <v>6848921</v>
      </c>
      <c r="E32" s="26">
        <f>SUM(E33:E38)</f>
        <v>4831914</v>
      </c>
      <c r="F32" s="27">
        <f t="shared" si="0"/>
        <v>0.73324812713000642</v>
      </c>
      <c r="G32" s="27">
        <f t="shared" si="1"/>
        <v>0.7055000342389699</v>
      </c>
      <c r="H32" s="26">
        <f>SUM(H33:H38)</f>
        <v>5988417</v>
      </c>
      <c r="I32" s="27">
        <f t="shared" si="2"/>
        <v>0.806876675421902</v>
      </c>
    </row>
    <row r="33" spans="1:9" x14ac:dyDescent="0.25">
      <c r="A33" s="29" t="s">
        <v>135</v>
      </c>
      <c r="B33" s="30" t="s">
        <v>136</v>
      </c>
      <c r="C33" s="36">
        <v>2305698.7000000002</v>
      </c>
      <c r="D33" s="31">
        <v>2343512</v>
      </c>
      <c r="E33" s="31">
        <v>1653445</v>
      </c>
      <c r="F33" s="32">
        <f>E32/C32</f>
        <v>0.73324812713000642</v>
      </c>
      <c r="G33" s="32">
        <f>E32/D32</f>
        <v>0.7055000342389699</v>
      </c>
      <c r="H33" s="31">
        <v>1881367</v>
      </c>
      <c r="I33" s="27"/>
    </row>
    <row r="34" spans="1:9" x14ac:dyDescent="0.25">
      <c r="A34" s="29" t="s">
        <v>137</v>
      </c>
      <c r="B34" s="30" t="s">
        <v>138</v>
      </c>
      <c r="C34" s="36">
        <v>3400821.2</v>
      </c>
      <c r="D34" s="31">
        <v>3650400</v>
      </c>
      <c r="E34" s="31">
        <v>2535449</v>
      </c>
      <c r="F34" s="32">
        <f>E33/C33</f>
        <v>0.71711234429719717</v>
      </c>
      <c r="G34" s="32">
        <f>E33/D33</f>
        <v>0.70554151205541082</v>
      </c>
      <c r="H34" s="31">
        <v>3465669</v>
      </c>
      <c r="I34" s="27"/>
    </row>
    <row r="35" spans="1:9" x14ac:dyDescent="0.25">
      <c r="A35" s="29" t="s">
        <v>139</v>
      </c>
      <c r="B35" s="30" t="s">
        <v>140</v>
      </c>
      <c r="C35" s="36">
        <v>749973.9</v>
      </c>
      <c r="D35" s="31">
        <v>720086</v>
      </c>
      <c r="E35" s="31">
        <v>537677</v>
      </c>
      <c r="F35" s="32">
        <f>E34/C34</f>
        <v>0.74554022422584287</v>
      </c>
      <c r="G35" s="32">
        <f>E34/D34</f>
        <v>0.69456744466359854</v>
      </c>
      <c r="H35" s="31">
        <v>545352</v>
      </c>
      <c r="I35" s="27"/>
    </row>
    <row r="36" spans="1:9" ht="24" x14ac:dyDescent="0.25">
      <c r="A36" s="29" t="s">
        <v>183</v>
      </c>
      <c r="B36" s="30" t="s">
        <v>184</v>
      </c>
      <c r="C36" s="36">
        <v>500</v>
      </c>
      <c r="D36" s="31">
        <v>1520</v>
      </c>
      <c r="E36" s="31">
        <v>1049</v>
      </c>
      <c r="F36" s="32"/>
      <c r="G36" s="32"/>
      <c r="H36" s="31">
        <v>69</v>
      </c>
      <c r="I36" s="27"/>
    </row>
    <row r="37" spans="1:9" x14ac:dyDescent="0.25">
      <c r="A37" s="29" t="s">
        <v>141</v>
      </c>
      <c r="B37" s="30" t="s">
        <v>142</v>
      </c>
      <c r="C37" s="36">
        <v>46698</v>
      </c>
      <c r="D37" s="31">
        <v>45598</v>
      </c>
      <c r="E37" s="31">
        <v>33504</v>
      </c>
      <c r="F37" s="32">
        <f t="shared" si="0"/>
        <v>0.71746113323911087</v>
      </c>
      <c r="G37" s="32">
        <f t="shared" si="1"/>
        <v>0.73476906881880788</v>
      </c>
      <c r="H37" s="31">
        <v>29340</v>
      </c>
      <c r="I37" s="27"/>
    </row>
    <row r="38" spans="1:9" x14ac:dyDescent="0.25">
      <c r="A38" s="29" t="s">
        <v>143</v>
      </c>
      <c r="B38" s="30" t="s">
        <v>144</v>
      </c>
      <c r="C38" s="36">
        <v>86047.5</v>
      </c>
      <c r="D38" s="31">
        <v>87805</v>
      </c>
      <c r="E38" s="31">
        <v>70790</v>
      </c>
      <c r="F38" s="32">
        <f t="shared" si="0"/>
        <v>0.82268514483279587</v>
      </c>
      <c r="G38" s="32">
        <f t="shared" si="1"/>
        <v>0.80621832469677124</v>
      </c>
      <c r="H38" s="31">
        <v>66620</v>
      </c>
      <c r="I38" s="27"/>
    </row>
    <row r="39" spans="1:9" s="28" customFormat="1" x14ac:dyDescent="0.25">
      <c r="A39" s="24" t="s">
        <v>145</v>
      </c>
      <c r="B39" s="25" t="s">
        <v>146</v>
      </c>
      <c r="C39" s="35">
        <f t="shared" ref="C39" si="6">SUM(C40:C41)</f>
        <v>902928.7</v>
      </c>
      <c r="D39" s="26">
        <f>SUM(D40:D41)</f>
        <v>910610</v>
      </c>
      <c r="E39" s="26">
        <f t="shared" ref="E39" si="7">SUM(E40:E41)</f>
        <v>646787</v>
      </c>
      <c r="F39" s="27">
        <f t="shared" si="0"/>
        <v>0.71632123333769326</v>
      </c>
      <c r="G39" s="27">
        <f t="shared" si="1"/>
        <v>0.71027882408495402</v>
      </c>
      <c r="H39" s="26">
        <f t="shared" ref="H39" si="8">SUM(H40:H41)</f>
        <v>606889</v>
      </c>
      <c r="I39" s="27">
        <f t="shared" si="2"/>
        <v>1.0657418407649504</v>
      </c>
    </row>
    <row r="40" spans="1:9" x14ac:dyDescent="0.25">
      <c r="A40" s="29" t="s">
        <v>147</v>
      </c>
      <c r="B40" s="30" t="s">
        <v>148</v>
      </c>
      <c r="C40" s="36">
        <v>877828.7</v>
      </c>
      <c r="D40" s="31">
        <v>885510</v>
      </c>
      <c r="E40" s="31">
        <v>628173</v>
      </c>
      <c r="F40" s="32">
        <f t="shared" si="0"/>
        <v>0.71559861280452552</v>
      </c>
      <c r="G40" s="32">
        <f t="shared" si="1"/>
        <v>0.70939119829250941</v>
      </c>
      <c r="H40" s="31">
        <v>588765</v>
      </c>
      <c r="I40" s="27"/>
    </row>
    <row r="41" spans="1:9" x14ac:dyDescent="0.25">
      <c r="A41" s="29" t="s">
        <v>149</v>
      </c>
      <c r="B41" s="30" t="s">
        <v>150</v>
      </c>
      <c r="C41" s="36">
        <v>25100</v>
      </c>
      <c r="D41" s="31">
        <v>25100</v>
      </c>
      <c r="E41" s="31">
        <v>18614</v>
      </c>
      <c r="F41" s="32">
        <f t="shared" si="0"/>
        <v>0.741593625498008</v>
      </c>
      <c r="G41" s="32">
        <f t="shared" si="1"/>
        <v>0.741593625498008</v>
      </c>
      <c r="H41" s="31">
        <v>18124</v>
      </c>
      <c r="I41" s="27"/>
    </row>
    <row r="42" spans="1:9" s="28" customFormat="1" x14ac:dyDescent="0.25">
      <c r="A42" s="24" t="s">
        <v>151</v>
      </c>
      <c r="B42" s="25" t="s">
        <v>152</v>
      </c>
      <c r="C42" s="35">
        <f>SUM(C43:C43)</f>
        <v>3840</v>
      </c>
      <c r="D42" s="35">
        <f>SUM(D43:D43)</f>
        <v>3840</v>
      </c>
      <c r="E42" s="35">
        <f>SUM(E43:E43)</f>
        <v>2220</v>
      </c>
      <c r="F42" s="27">
        <f t="shared" si="0"/>
        <v>0.578125</v>
      </c>
      <c r="G42" s="32">
        <f t="shared" si="1"/>
        <v>0.578125</v>
      </c>
      <c r="H42" s="26">
        <f>SUM(H43:H43)</f>
        <v>2980</v>
      </c>
      <c r="I42" s="27">
        <f t="shared" si="2"/>
        <v>0.74496644295302017</v>
      </c>
    </row>
    <row r="43" spans="1:9" x14ac:dyDescent="0.25">
      <c r="A43" s="29" t="s">
        <v>153</v>
      </c>
      <c r="B43" s="30" t="s">
        <v>154</v>
      </c>
      <c r="C43" s="36">
        <v>3840</v>
      </c>
      <c r="D43" s="31">
        <v>3840</v>
      </c>
      <c r="E43" s="31">
        <v>2220</v>
      </c>
      <c r="F43" s="32">
        <f t="shared" si="0"/>
        <v>0.578125</v>
      </c>
      <c r="G43" s="32">
        <f t="shared" si="1"/>
        <v>0.578125</v>
      </c>
      <c r="H43" s="31">
        <v>2980</v>
      </c>
      <c r="I43" s="27"/>
    </row>
    <row r="44" spans="1:9" s="28" customFormat="1" x14ac:dyDescent="0.25">
      <c r="A44" s="24" t="s">
        <v>155</v>
      </c>
      <c r="B44" s="25" t="s">
        <v>156</v>
      </c>
      <c r="C44" s="35">
        <f>SUM(C45:C48)</f>
        <v>1034233</v>
      </c>
      <c r="D44" s="26">
        <f>SUM(D45:D48)</f>
        <v>1009801</v>
      </c>
      <c r="E44" s="26">
        <f>SUM(E45:E48)</f>
        <v>307922</v>
      </c>
      <c r="F44" s="27">
        <f t="shared" si="0"/>
        <v>0.29772981523505826</v>
      </c>
      <c r="G44" s="27">
        <f t="shared" si="1"/>
        <v>0.30493334825376484</v>
      </c>
      <c r="H44" s="26">
        <f>SUM(H45:H48)</f>
        <v>214051</v>
      </c>
      <c r="I44" s="27">
        <f t="shared" si="2"/>
        <v>1.438545019644851</v>
      </c>
    </row>
    <row r="45" spans="1:9" x14ac:dyDescent="0.25">
      <c r="A45" s="29" t="s">
        <v>157</v>
      </c>
      <c r="B45" s="30" t="s">
        <v>158</v>
      </c>
      <c r="C45" s="36">
        <v>30955.8</v>
      </c>
      <c r="D45" s="31">
        <v>30956</v>
      </c>
      <c r="E45" s="31">
        <v>20146</v>
      </c>
      <c r="F45" s="32">
        <f t="shared" si="0"/>
        <v>0.6507988809851466</v>
      </c>
      <c r="G45" s="32">
        <f t="shared" si="1"/>
        <v>0.65079467631476939</v>
      </c>
      <c r="H45" s="31">
        <v>18479</v>
      </c>
      <c r="I45" s="27"/>
    </row>
    <row r="46" spans="1:9" x14ac:dyDescent="0.25">
      <c r="A46" s="29" t="s">
        <v>159</v>
      </c>
      <c r="B46" s="30" t="s">
        <v>160</v>
      </c>
      <c r="C46" s="36">
        <v>906427.2</v>
      </c>
      <c r="D46" s="31">
        <v>882661</v>
      </c>
      <c r="E46" s="31">
        <v>202511</v>
      </c>
      <c r="F46" s="32">
        <f t="shared" si="0"/>
        <v>0.22341672888898303</v>
      </c>
      <c r="G46" s="32">
        <f t="shared" si="1"/>
        <v>0.22943236418058574</v>
      </c>
      <c r="H46" s="31">
        <v>59417</v>
      </c>
      <c r="I46" s="27"/>
    </row>
    <row r="47" spans="1:9" x14ac:dyDescent="0.25">
      <c r="A47" s="29" t="s">
        <v>161</v>
      </c>
      <c r="B47" s="30" t="s">
        <v>162</v>
      </c>
      <c r="C47" s="36">
        <v>96350</v>
      </c>
      <c r="D47" s="31">
        <v>95684</v>
      </c>
      <c r="E47" s="31">
        <v>85265</v>
      </c>
      <c r="F47" s="32">
        <f t="shared" si="0"/>
        <v>0.88495070057083547</v>
      </c>
      <c r="G47" s="32">
        <f t="shared" si="1"/>
        <v>0.89111032147485469</v>
      </c>
      <c r="H47" s="31">
        <v>135655</v>
      </c>
      <c r="I47" s="27"/>
    </row>
    <row r="48" spans="1:9" x14ac:dyDescent="0.25">
      <c r="A48" s="29" t="s">
        <v>163</v>
      </c>
      <c r="B48" s="30" t="s">
        <v>164</v>
      </c>
      <c r="C48" s="36">
        <v>500</v>
      </c>
      <c r="D48" s="31">
        <v>500</v>
      </c>
      <c r="E48" s="31"/>
      <c r="F48" s="32">
        <f t="shared" ref="F48:F54" si="9">E48/C48</f>
        <v>0</v>
      </c>
      <c r="G48" s="32">
        <f t="shared" ref="G48:G54" si="10">E48/D48</f>
        <v>0</v>
      </c>
      <c r="H48" s="31">
        <v>500</v>
      </c>
      <c r="I48" s="27"/>
    </row>
    <row r="49" spans="1:9" s="28" customFormat="1" x14ac:dyDescent="0.25">
      <c r="A49" s="24" t="s">
        <v>165</v>
      </c>
      <c r="B49" s="25" t="s">
        <v>166</v>
      </c>
      <c r="C49" s="35">
        <f>SUM(C50:C52)</f>
        <v>620794.80000000005</v>
      </c>
      <c r="D49" s="26">
        <f>SUM(D50:D52)</f>
        <v>622096</v>
      </c>
      <c r="E49" s="26">
        <f>SUM(E50:E52)</f>
        <v>440676</v>
      </c>
      <c r="F49" s="27">
        <f t="shared" si="9"/>
        <v>0.70985775009713348</v>
      </c>
      <c r="G49" s="27">
        <f t="shared" si="10"/>
        <v>0.70837298423394457</v>
      </c>
      <c r="H49" s="26">
        <f>SUM(H50:H52)</f>
        <v>392590</v>
      </c>
      <c r="I49" s="27">
        <f t="shared" ref="I49:I53" si="11">E49/H49</f>
        <v>1.1224840164038818</v>
      </c>
    </row>
    <row r="50" spans="1:9" x14ac:dyDescent="0.25">
      <c r="A50" s="29" t="s">
        <v>167</v>
      </c>
      <c r="B50" s="30" t="s">
        <v>168</v>
      </c>
      <c r="C50" s="36">
        <v>391422</v>
      </c>
      <c r="D50" s="31">
        <v>390795</v>
      </c>
      <c r="E50" s="31">
        <v>268862</v>
      </c>
      <c r="F50" s="32">
        <f t="shared" si="9"/>
        <v>0.68688525427799152</v>
      </c>
      <c r="G50" s="32">
        <f t="shared" si="10"/>
        <v>0.68798730792359164</v>
      </c>
      <c r="H50" s="31">
        <v>241844</v>
      </c>
      <c r="I50" s="27"/>
    </row>
    <row r="51" spans="1:9" x14ac:dyDescent="0.25">
      <c r="A51" s="29" t="s">
        <v>169</v>
      </c>
      <c r="B51" s="30" t="s">
        <v>170</v>
      </c>
      <c r="C51" s="36">
        <v>197472.8</v>
      </c>
      <c r="D51" s="31">
        <v>197458</v>
      </c>
      <c r="E51" s="31">
        <v>148680</v>
      </c>
      <c r="F51" s="32">
        <f t="shared" si="9"/>
        <v>0.75291381901710008</v>
      </c>
      <c r="G51" s="32">
        <f t="shared" si="10"/>
        <v>0.75297025190167022</v>
      </c>
      <c r="H51" s="31">
        <v>129821</v>
      </c>
      <c r="I51" s="27"/>
    </row>
    <row r="52" spans="1:9" x14ac:dyDescent="0.25">
      <c r="A52" s="29" t="s">
        <v>171</v>
      </c>
      <c r="B52" s="30" t="s">
        <v>172</v>
      </c>
      <c r="C52" s="36">
        <v>31900</v>
      </c>
      <c r="D52" s="31">
        <v>33843</v>
      </c>
      <c r="E52" s="31">
        <v>23134</v>
      </c>
      <c r="F52" s="32">
        <f t="shared" si="9"/>
        <v>0.72520376175548584</v>
      </c>
      <c r="G52" s="32">
        <f t="shared" si="10"/>
        <v>0.68356824158614782</v>
      </c>
      <c r="H52" s="31">
        <v>20925</v>
      </c>
      <c r="I52" s="27"/>
    </row>
    <row r="53" spans="1:9" s="28" customFormat="1" x14ac:dyDescent="0.25">
      <c r="A53" s="24" t="s">
        <v>173</v>
      </c>
      <c r="B53" s="25" t="s">
        <v>174</v>
      </c>
      <c r="C53" s="35">
        <f>SUM(C54:C54)</f>
        <v>31000</v>
      </c>
      <c r="D53" s="26">
        <f>SUM(D54:D54)</f>
        <v>33200</v>
      </c>
      <c r="E53" s="26">
        <f>SUM(E54:E54)</f>
        <v>24880</v>
      </c>
      <c r="F53" s="27">
        <f t="shared" si="9"/>
        <v>0.80258064516129035</v>
      </c>
      <c r="G53" s="27">
        <f t="shared" si="10"/>
        <v>0.74939759036144582</v>
      </c>
      <c r="H53" s="26">
        <f>SUM(H54:H54)</f>
        <v>15436</v>
      </c>
      <c r="I53" s="27">
        <f t="shared" si="11"/>
        <v>1.6118165327805132</v>
      </c>
    </row>
    <row r="54" spans="1:9" x14ac:dyDescent="0.25">
      <c r="A54" s="29" t="s">
        <v>175</v>
      </c>
      <c r="B54" s="30" t="s">
        <v>176</v>
      </c>
      <c r="C54" s="36">
        <v>31000</v>
      </c>
      <c r="D54" s="31">
        <v>33200</v>
      </c>
      <c r="E54" s="31">
        <v>24880</v>
      </c>
      <c r="F54" s="32">
        <f t="shared" si="9"/>
        <v>0.80258064516129035</v>
      </c>
      <c r="G54" s="32">
        <f t="shared" si="10"/>
        <v>0.74939759036144582</v>
      </c>
      <c r="H54" s="31">
        <v>15436</v>
      </c>
      <c r="I54" s="27"/>
    </row>
    <row r="55" spans="1:9" s="28" customFormat="1" x14ac:dyDescent="0.25">
      <c r="A55" s="24" t="s">
        <v>177</v>
      </c>
      <c r="B55" s="25" t="s">
        <v>178</v>
      </c>
      <c r="C55" s="35">
        <f>C56</f>
        <v>500</v>
      </c>
      <c r="D55" s="26">
        <f>D56</f>
        <v>500</v>
      </c>
      <c r="E55" s="26">
        <f t="shared" ref="E55" si="12">SUM(E56)</f>
        <v>0</v>
      </c>
      <c r="F55" s="27"/>
      <c r="G55" s="27"/>
      <c r="H55" s="26">
        <f t="shared" ref="H55" si="13">SUM(H56)</f>
        <v>0</v>
      </c>
      <c r="I55" s="27"/>
    </row>
    <row r="56" spans="1:9" x14ac:dyDescent="0.25">
      <c r="A56" s="29" t="s">
        <v>179</v>
      </c>
      <c r="B56" s="30" t="s">
        <v>180</v>
      </c>
      <c r="C56" s="36">
        <v>500</v>
      </c>
      <c r="D56" s="31">
        <v>500</v>
      </c>
      <c r="E56" s="31"/>
      <c r="F56" s="32"/>
      <c r="G56" s="32"/>
      <c r="H56" s="31"/>
      <c r="I56" s="27"/>
    </row>
    <row r="57" spans="1:9" s="28" customFormat="1" ht="24" x14ac:dyDescent="0.25">
      <c r="A57" s="24" t="s">
        <v>181</v>
      </c>
      <c r="B57" s="25" t="s">
        <v>182</v>
      </c>
      <c r="C57" s="35">
        <v>0</v>
      </c>
      <c r="D57" s="26">
        <v>0</v>
      </c>
      <c r="E57" s="26">
        <v>0</v>
      </c>
      <c r="F57" s="27"/>
      <c r="G57" s="27"/>
      <c r="H57" s="26">
        <v>0</v>
      </c>
      <c r="I57" s="27"/>
    </row>
  </sheetData>
  <mergeCells count="1">
    <mergeCell ref="A1:I1"/>
  </mergeCells>
  <pageMargins left="0.7" right="0.7" top="0.75" bottom="0.75" header="0.3" footer="0.3"/>
  <pageSetup paperSize="9" scale="77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2025-10-06T06:38:47Z</cp:lastPrinted>
  <dcterms:created xsi:type="dcterms:W3CDTF">2017-12-11T14:03:53Z</dcterms:created>
  <dcterms:modified xsi:type="dcterms:W3CDTF">2025-10-06T12:15:29Z</dcterms:modified>
</cp:coreProperties>
</file>